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'!$6:$9</definedName>
  </definedNames>
  <calcPr fullCalcOnLoad="1"/>
</workbook>
</file>

<file path=xl/sharedStrings.xml><?xml version="1.0" encoding="utf-8"?>
<sst xmlns="http://schemas.openxmlformats.org/spreadsheetml/2006/main" count="64" uniqueCount="56">
  <si>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</si>
  <si>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</si>
  <si>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</si>
  <si>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</si>
  <si>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</si>
  <si>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</si>
  <si>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Amadis SRL Moreni</t>
  </si>
  <si>
    <t>Almina Trading SRL Tgv.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</si>
  <si>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</si>
  <si>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</si>
  <si>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</si>
  <si>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</si>
  <si>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</si>
  <si>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</si>
  <si>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Medalex SRL Gaesti</t>
  </si>
  <si>
    <t>Criteriul de calitate(50%)</t>
  </si>
  <si>
    <t xml:space="preserve">Total suma contractata  </t>
  </si>
  <si>
    <t>Criteriul evaluare resurse(50%)</t>
  </si>
  <si>
    <t>indeplinirea cerintelor pt.calitate si competenta</t>
  </si>
  <si>
    <t>part.la sch.de intercomparare</t>
  </si>
  <si>
    <t>Spitalul jud.de urgenta Tgv.</t>
  </si>
  <si>
    <t>CMI dr.Cosmiuc L.Tgv</t>
  </si>
  <si>
    <t>Casa de Asigurari de Sanatate a Judetului Dambovita</t>
  </si>
  <si>
    <t>Spitalul Orasenesc Gaesti</t>
  </si>
  <si>
    <r>
      <t>NOTA</t>
    </r>
    <r>
      <rPr>
        <sz val="10"/>
        <rFont val="Times New Roman"/>
        <family val="1"/>
      </rPr>
      <t>: La creditele de angajament alocate ptr. lunile MAI-IUNIE ( 1.400.000 lei-trim.II - 466.648 lei-aprilie = 933.352 lei), s-au adaugat si sumele neconsumate de furnizorii de analize de</t>
    </r>
  </si>
  <si>
    <t>laborator in luna martie 2018 ( 933,352 lei +898,11lei =934.250,11 lei).</t>
  </si>
  <si>
    <t>furnizor</t>
  </si>
  <si>
    <t>criteriul de evaluare a resurselor</t>
  </si>
  <si>
    <t>criteriul de calitate</t>
  </si>
  <si>
    <t>A.evaluarea capacitatii resurselor tehnice</t>
  </si>
  <si>
    <t>B.Logistica</t>
  </si>
  <si>
    <t>C.Subcriteriu resurse umane</t>
  </si>
  <si>
    <t>total(A+B+C)</t>
  </si>
  <si>
    <t>a)indeplinirea cerintelor pt.calitate si competenta</t>
  </si>
  <si>
    <t>b)participare la scheme de intercomparare laboratoare analize medicale</t>
  </si>
  <si>
    <t>total criteriul calitate(a+b)</t>
  </si>
  <si>
    <t>Biomedica SRL Targoviste</t>
  </si>
  <si>
    <t>Promed System SRL Targoviste</t>
  </si>
  <si>
    <t>Almina Trading SRL Targoviste</t>
  </si>
  <si>
    <t>SCM C.Davila Targoviste</t>
  </si>
  <si>
    <t>CMI dr Cosmiuc L.Targoviste</t>
  </si>
  <si>
    <t>Sp. Orasenesc Gaesti</t>
  </si>
  <si>
    <t>Spitalul jud.de urgenta Targoviste</t>
  </si>
  <si>
    <t>TOTAL PUNCTE</t>
  </si>
  <si>
    <r>
      <t>Lista furnizorilor de analize medicale de laborator din jud.Dambovita si sumele repartizate pentru</t>
    </r>
    <r>
      <rPr>
        <b/>
        <sz val="10"/>
        <rFont val="Times New Roman"/>
        <family val="1"/>
      </rPr>
      <t xml:space="preserve"> MAI - IUNIE 2018</t>
    </r>
    <r>
      <rPr>
        <sz val="10"/>
        <rFont val="Times New Roman"/>
        <family val="1"/>
      </rPr>
      <t>,utilizand criteriile din anexa 19 la Ordinul MS/CNAS nr.397/836/2018 , adresei CNAS nr.2344/27.03.2018 si Filei de Buget nr. RV 2385/29.03.2018</t>
    </r>
  </si>
  <si>
    <t>Punctaje furnizori analize medicale de laborator,stabilite in urma aplicarii criteriilor privind repartizarea sumelor,conform cap.II din anexa 19 la Ordinul MS/CNAS nr.397/836/2018</t>
  </si>
  <si>
    <t>Presedinte Director general</t>
  </si>
  <si>
    <t>Director ex.al Directiei economice</t>
  </si>
  <si>
    <t>dr ec Niculina Sandu</t>
  </si>
  <si>
    <t>ec Georgeta Ionita</t>
  </si>
  <si>
    <t>Director ex.al Directiei Relatii contractuale</t>
  </si>
  <si>
    <t>Sef Serv.Decontare serv.medicale</t>
  </si>
  <si>
    <t>Intocmit,</t>
  </si>
  <si>
    <t>jr.dr Cornel Craciun</t>
  </si>
  <si>
    <t>ec Dinca Agnes</t>
  </si>
  <si>
    <t>ec.Termegan Liliana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</si>
</sst>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"/>
    <numFmt numFmtId="175" formatCode="0.000"/>
    <numFmt numFmtId="176" formatCode="#,##0.0000"/>
    <numFmt numFmtId="177" formatCode="0.0000"/>
    <numFmt numFmtId="178" formatCode="0.000000"/>
    <numFmt numFmtId="179" formatCode="#,##0.000"/>
    <numFmt numFmtId="180" formatCode="0.00000"/>
    <numFmt numFmtId="181" formatCode="#,##0.00000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10" borderId="10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1" fillId="0" borderId="13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2" fillId="10" borderId="12" xfId="0" applyNumberFormat="1" applyFont="1" applyFill="1" applyBorder="1" applyAlignment="1">
      <alignment vertical="center" wrapText="1"/>
    </xf>
    <xf numFmtId="0" fontId="0" fillId="1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10" borderId="16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1" fillId="24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justify"/>
    </xf>
    <xf numFmtId="4" fontId="2" fillId="26" borderId="1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justify"/>
    </xf>
    <xf numFmtId="0" fontId="22" fillId="0" borderId="10" xfId="0" applyFont="1" applyBorder="1" applyAlignment="1">
      <alignment horizontal="center" vertical="justify"/>
    </xf>
    <xf numFmtId="0" fontId="0" fillId="0" borderId="10" xfId="0" applyFill="1" applyBorder="1" applyAlignment="1">
      <alignment horizontal="center" vertical="justify"/>
    </xf>
    <xf numFmtId="0" fontId="22" fillId="0" borderId="10" xfId="0" applyFont="1" applyFill="1" applyBorder="1" applyAlignment="1">
      <alignment horizontal="center" vertical="justify"/>
    </xf>
    <xf numFmtId="4" fontId="0" fillId="0" borderId="10" xfId="0" applyNumberFormat="1" applyBorder="1" applyAlignment="1">
      <alignment/>
    </xf>
    <xf numFmtId="2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4" fontId="22" fillId="0" borderId="10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right" vertical="justify"/>
    </xf>
    <xf numFmtId="0" fontId="6" fillId="0" borderId="18" xfId="0" applyFont="1" applyBorder="1" applyAlignment="1">
      <alignment horizontal="right" vertical="justify"/>
    </xf>
    <xf numFmtId="1" fontId="0" fillId="0" borderId="15" xfId="0" applyNumberFormat="1" applyFill="1" applyBorder="1" applyAlignment="1">
      <alignment horizontal="center" vertical="top" wrapText="1"/>
    </xf>
    <xf numFmtId="1" fontId="0" fillId="0" borderId="16" xfId="0" applyNumberForma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justify"/>
    </xf>
    <xf numFmtId="4" fontId="5" fillId="0" borderId="16" xfId="0" applyNumberFormat="1" applyFont="1" applyFill="1" applyBorder="1" applyAlignment="1">
      <alignment horizontal="center" vertical="justify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9" xfId="0" applyNumberFormat="1" applyFont="1" applyFill="1" applyBorder="1" applyAlignment="1">
      <alignment horizontal="right" vertical="justify"/>
    </xf>
    <xf numFmtId="4" fontId="1" fillId="0" borderId="16" xfId="0" applyNumberFormat="1" applyFont="1" applyFill="1" applyBorder="1" applyAlignment="1">
      <alignment horizontal="right" vertical="justify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 vertical="justify"/>
    </xf>
    <xf numFmtId="0" fontId="6" fillId="0" borderId="23" xfId="0" applyFont="1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55"/>
  <sheetViews>
    <sheetView showGridLines="0" tabSelected="1" zoomScalePageLayoutView="0" workbookViewId="0" topLeftCell="A1">
      <selection activeCell="M43" sqref="M43"/>
    </sheetView>
  </sheetViews>
  <sheetFormatPr defaultColWidth="9.140625" defaultRowHeight="12.75"/>
  <cols>
    <col min="1" max="1" width="43.57421875" style="1" customWidth="1"/>
    <col min="2" max="2" width="11.00390625" style="7" customWidth="1"/>
    <col min="3" max="3" width="12.421875" style="7" customWidth="1"/>
    <col min="4" max="4" width="11.57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ht="12.75">
      <c r="A1" s="1" t="s">
        <v>22</v>
      </c>
    </row>
    <row r="3" spans="1:8" ht="12.75">
      <c r="A3" s="46" t="s">
        <v>44</v>
      </c>
      <c r="B3" s="47"/>
      <c r="C3" s="47"/>
      <c r="D3" s="47"/>
      <c r="E3" s="47"/>
      <c r="F3" s="47"/>
      <c r="G3" s="47"/>
      <c r="H3" s="47"/>
    </row>
    <row r="4" spans="1:8" ht="21" customHeight="1">
      <c r="A4" s="47"/>
      <c r="B4" s="47"/>
      <c r="C4" s="47"/>
      <c r="D4" s="47"/>
      <c r="E4" s="47"/>
      <c r="F4" s="47"/>
      <c r="G4" s="47"/>
      <c r="H4" s="47"/>
    </row>
    <row r="5" spans="1:8" ht="5.25" customHeight="1">
      <c r="A5" s="46"/>
      <c r="B5" s="47"/>
      <c r="C5" s="47"/>
      <c r="D5" s="47"/>
      <c r="E5" s="47"/>
      <c r="F5" s="47"/>
      <c r="G5" s="47"/>
      <c r="H5" s="47"/>
    </row>
    <row r="6" spans="1:8" s="12" customFormat="1" ht="18.75" customHeight="1">
      <c r="A6" s="48" t="s">
        <v>0</v>
      </c>
      <c r="B6" s="55" t="s">
        <v>16</v>
      </c>
      <c r="C6" s="51">
        <v>1</v>
      </c>
      <c r="D6" s="52"/>
      <c r="E6" s="51">
        <v>2</v>
      </c>
      <c r="F6" s="57"/>
      <c r="G6" s="57"/>
      <c r="H6" s="58"/>
    </row>
    <row r="7" spans="1:8" s="12" customFormat="1" ht="25.5" customHeight="1">
      <c r="A7" s="49"/>
      <c r="B7" s="56"/>
      <c r="C7" s="53" t="s">
        <v>17</v>
      </c>
      <c r="D7" s="54"/>
      <c r="E7" s="53" t="s">
        <v>15</v>
      </c>
      <c r="F7" s="59"/>
      <c r="G7" s="59"/>
      <c r="H7" s="60"/>
    </row>
    <row r="8" spans="1:8" s="29" customFormat="1" ht="21" customHeight="1">
      <c r="A8" s="49"/>
      <c r="B8" s="23"/>
      <c r="C8" s="24"/>
      <c r="D8" s="25">
        <v>0.5</v>
      </c>
      <c r="E8" s="24"/>
      <c r="F8" s="26">
        <v>0.25</v>
      </c>
      <c r="G8" s="27"/>
      <c r="H8" s="28">
        <v>0.25</v>
      </c>
    </row>
    <row r="9" spans="1:8" s="12" customFormat="1" ht="12.75">
      <c r="A9" s="50"/>
      <c r="B9" s="17">
        <v>934250.11</v>
      </c>
      <c r="C9" s="13" t="s">
        <v>2</v>
      </c>
      <c r="D9" s="13" t="s">
        <v>4</v>
      </c>
      <c r="E9" s="13" t="s">
        <v>1</v>
      </c>
      <c r="F9" s="13" t="s">
        <v>4</v>
      </c>
      <c r="G9" s="15" t="s">
        <v>1</v>
      </c>
      <c r="H9" s="15" t="s">
        <v>4</v>
      </c>
    </row>
    <row r="10" spans="1:8" s="12" customFormat="1" ht="12.75" customHeight="1">
      <c r="A10" s="14"/>
      <c r="B10" s="16"/>
      <c r="C10" s="13"/>
      <c r="D10" s="13"/>
      <c r="E10" s="61" t="s">
        <v>18</v>
      </c>
      <c r="F10" s="62"/>
      <c r="G10" s="63" t="s">
        <v>19</v>
      </c>
      <c r="H10" s="64"/>
    </row>
    <row r="11" spans="1:8" s="22" customFormat="1" ht="15" customHeight="1">
      <c r="A11" s="20"/>
      <c r="B11" s="16"/>
      <c r="C11" s="21"/>
      <c r="D11" s="21">
        <f>B9*D8</f>
        <v>467125.055</v>
      </c>
      <c r="E11" s="65">
        <f>F8*B9</f>
        <v>233562.5275</v>
      </c>
      <c r="F11" s="66"/>
      <c r="G11" s="67">
        <f>H8*B9</f>
        <v>233562.5275</v>
      </c>
      <c r="H11" s="68"/>
    </row>
    <row r="12" spans="1:8" ht="12.75">
      <c r="A12" s="2" t="s">
        <v>20</v>
      </c>
      <c r="B12" s="32">
        <f aca="true" t="shared" si="0" ref="B12:B23">D12+F12+H12</f>
        <v>125954.39797200002</v>
      </c>
      <c r="C12" s="5">
        <v>1524</v>
      </c>
      <c r="D12" s="18">
        <f aca="true" t="shared" si="1" ref="D12:D23">C12*$D$25</f>
        <v>88410.44497200001</v>
      </c>
      <c r="E12" s="10">
        <v>144</v>
      </c>
      <c r="F12" s="19">
        <f aca="true" t="shared" si="2" ref="F12:F23">ROUND($E$25*E12,2)</f>
        <v>22112.43</v>
      </c>
      <c r="G12" s="30">
        <v>480</v>
      </c>
      <c r="H12" s="19">
        <f aca="true" t="shared" si="3" ref="H12:H23">ROUND($G$25*G12,3)</f>
        <v>15431.523</v>
      </c>
    </row>
    <row r="13" spans="1:8" ht="12.75">
      <c r="A13" s="2" t="s">
        <v>12</v>
      </c>
      <c r="B13" s="32">
        <f t="shared" si="0"/>
        <v>86316.09005431001</v>
      </c>
      <c r="C13" s="5">
        <v>745.77</v>
      </c>
      <c r="D13" s="18">
        <f t="shared" si="1"/>
        <v>43263.686054310005</v>
      </c>
      <c r="E13" s="10">
        <v>138</v>
      </c>
      <c r="F13" s="19">
        <f t="shared" si="2"/>
        <v>21191.08</v>
      </c>
      <c r="G13" s="30">
        <v>680</v>
      </c>
      <c r="H13" s="19">
        <f t="shared" si="3"/>
        <v>21861.324</v>
      </c>
    </row>
    <row r="14" spans="1:8" ht="14.25" customHeight="1">
      <c r="A14" s="2" t="s">
        <v>7</v>
      </c>
      <c r="B14" s="32">
        <f t="shared" si="0"/>
        <v>94192.66160319</v>
      </c>
      <c r="C14" s="5">
        <v>1056.73</v>
      </c>
      <c r="D14" s="18">
        <f t="shared" si="1"/>
        <v>61303.129603190006</v>
      </c>
      <c r="E14" s="10">
        <v>143</v>
      </c>
      <c r="F14" s="19">
        <f t="shared" si="2"/>
        <v>21958.87</v>
      </c>
      <c r="G14" s="30">
        <v>340</v>
      </c>
      <c r="H14" s="19">
        <f t="shared" si="3"/>
        <v>10930.662</v>
      </c>
    </row>
    <row r="15" spans="1:8" ht="12.75">
      <c r="A15" s="2" t="s">
        <v>9</v>
      </c>
      <c r="B15" s="32">
        <f t="shared" si="0"/>
        <v>136180.32161954002</v>
      </c>
      <c r="C15" s="5">
        <v>1247.18</v>
      </c>
      <c r="D15" s="18">
        <f t="shared" si="1"/>
        <v>72351.53461954</v>
      </c>
      <c r="E15" s="10">
        <v>157</v>
      </c>
      <c r="F15" s="19">
        <f t="shared" si="2"/>
        <v>24108.69</v>
      </c>
      <c r="G15" s="30">
        <v>1235.5</v>
      </c>
      <c r="H15" s="19">
        <f t="shared" si="3"/>
        <v>39720.097</v>
      </c>
    </row>
    <row r="16" spans="1:8" ht="12.75">
      <c r="A16" s="2" t="s">
        <v>8</v>
      </c>
      <c r="B16" s="32">
        <f t="shared" si="0"/>
        <v>65835.13369710001</v>
      </c>
      <c r="C16" s="5">
        <v>575.7</v>
      </c>
      <c r="D16" s="18">
        <f t="shared" si="1"/>
        <v>33397.56769710001</v>
      </c>
      <c r="E16" s="10">
        <v>103</v>
      </c>
      <c r="F16" s="19">
        <f t="shared" si="2"/>
        <v>15816.53</v>
      </c>
      <c r="G16" s="30">
        <v>517</v>
      </c>
      <c r="H16" s="19">
        <f t="shared" si="3"/>
        <v>16621.036</v>
      </c>
    </row>
    <row r="17" spans="1:8" ht="12.75">
      <c r="A17" s="2" t="s">
        <v>13</v>
      </c>
      <c r="B17" s="32">
        <f t="shared" si="0"/>
        <v>99156.14284587</v>
      </c>
      <c r="C17" s="5">
        <v>712.29</v>
      </c>
      <c r="D17" s="18">
        <f t="shared" si="1"/>
        <v>41321.44084587</v>
      </c>
      <c r="E17" s="10">
        <v>159</v>
      </c>
      <c r="F17" s="19">
        <f t="shared" si="2"/>
        <v>24415.81</v>
      </c>
      <c r="G17" s="30">
        <v>1039.5</v>
      </c>
      <c r="H17" s="19">
        <f t="shared" si="3"/>
        <v>33418.892</v>
      </c>
    </row>
    <row r="18" spans="1:8" ht="12.75">
      <c r="A18" s="2" t="s">
        <v>10</v>
      </c>
      <c r="B18" s="32">
        <f t="shared" si="0"/>
        <v>53060.71632762001</v>
      </c>
      <c r="C18" s="5">
        <v>464.54</v>
      </c>
      <c r="D18" s="18">
        <f t="shared" si="1"/>
        <v>26948.942327620003</v>
      </c>
      <c r="E18" s="10">
        <v>93</v>
      </c>
      <c r="F18" s="19">
        <f t="shared" si="2"/>
        <v>14280.94</v>
      </c>
      <c r="G18" s="30">
        <v>368</v>
      </c>
      <c r="H18" s="19">
        <f t="shared" si="3"/>
        <v>11830.834</v>
      </c>
    </row>
    <row r="19" spans="1:8" ht="12.75">
      <c r="A19" s="2" t="s">
        <v>14</v>
      </c>
      <c r="B19" s="32">
        <f t="shared" si="0"/>
        <v>52808.28357169</v>
      </c>
      <c r="C19" s="5">
        <v>396.23</v>
      </c>
      <c r="D19" s="18">
        <f t="shared" si="1"/>
        <v>22986.135571690003</v>
      </c>
      <c r="E19" s="10">
        <v>118</v>
      </c>
      <c r="F19" s="19">
        <f t="shared" si="2"/>
        <v>18119.91</v>
      </c>
      <c r="G19" s="30">
        <v>364</v>
      </c>
      <c r="H19" s="19">
        <f t="shared" si="3"/>
        <v>11702.238</v>
      </c>
    </row>
    <row r="20" spans="1:8" ht="12.75">
      <c r="A20" s="2" t="s">
        <v>11</v>
      </c>
      <c r="B20" s="32">
        <f t="shared" si="0"/>
        <v>54295.889145379995</v>
      </c>
      <c r="C20" s="5">
        <v>326.46</v>
      </c>
      <c r="D20" s="18">
        <f t="shared" si="1"/>
        <v>18938.63114538</v>
      </c>
      <c r="E20" s="10">
        <v>115</v>
      </c>
      <c r="F20" s="19">
        <f t="shared" si="2"/>
        <v>17659.23</v>
      </c>
      <c r="G20" s="30">
        <v>550.5</v>
      </c>
      <c r="H20" s="19">
        <f t="shared" si="3"/>
        <v>17698.028</v>
      </c>
    </row>
    <row r="21" spans="1:8" ht="12.75">
      <c r="A21" s="2" t="s">
        <v>6</v>
      </c>
      <c r="B21" s="32">
        <f t="shared" si="0"/>
        <v>64553.21088484</v>
      </c>
      <c r="C21" s="5">
        <v>432.28</v>
      </c>
      <c r="D21" s="18">
        <f t="shared" si="1"/>
        <v>25077.47188484</v>
      </c>
      <c r="E21" s="10">
        <v>119</v>
      </c>
      <c r="F21" s="19">
        <f t="shared" si="2"/>
        <v>18273.47</v>
      </c>
      <c r="G21" s="30">
        <v>659.5</v>
      </c>
      <c r="H21" s="19">
        <f t="shared" si="3"/>
        <v>21202.269</v>
      </c>
    </row>
    <row r="22" spans="1:8" ht="12.75">
      <c r="A22" s="2" t="s">
        <v>21</v>
      </c>
      <c r="B22" s="32">
        <f t="shared" si="0"/>
        <v>55688.24892346001</v>
      </c>
      <c r="C22" s="5">
        <v>233.82</v>
      </c>
      <c r="D22" s="18">
        <f t="shared" si="1"/>
        <v>13564.389923460001</v>
      </c>
      <c r="E22" s="10">
        <v>133</v>
      </c>
      <c r="F22" s="19">
        <f t="shared" si="2"/>
        <v>20423.28</v>
      </c>
      <c r="G22" s="30">
        <v>675</v>
      </c>
      <c r="H22" s="19">
        <f t="shared" si="3"/>
        <v>21700.579</v>
      </c>
    </row>
    <row r="23" spans="1:8" ht="12.75">
      <c r="A23" s="2" t="s">
        <v>23</v>
      </c>
      <c r="B23" s="32">
        <f t="shared" si="0"/>
        <v>46209.017131600005</v>
      </c>
      <c r="C23" s="5">
        <v>337.2</v>
      </c>
      <c r="D23" s="18">
        <f t="shared" si="1"/>
        <v>19561.681131600002</v>
      </c>
      <c r="E23" s="10">
        <v>99</v>
      </c>
      <c r="F23" s="19">
        <f t="shared" si="2"/>
        <v>15202.29</v>
      </c>
      <c r="G23" s="30">
        <v>356</v>
      </c>
      <c r="H23" s="19">
        <f t="shared" si="3"/>
        <v>11445.046</v>
      </c>
    </row>
    <row r="24" spans="1:8" ht="12.75">
      <c r="A24" s="11" t="s">
        <v>5</v>
      </c>
      <c r="B24" s="8">
        <f aca="true" t="shared" si="4" ref="B24:H24">SUM(B12:B23)</f>
        <v>934250.1137766</v>
      </c>
      <c r="C24" s="8">
        <f t="shared" si="4"/>
        <v>8052.2</v>
      </c>
      <c r="D24" s="8">
        <f t="shared" si="4"/>
        <v>467125.05577659997</v>
      </c>
      <c r="E24" s="8">
        <f t="shared" si="4"/>
        <v>1521</v>
      </c>
      <c r="F24" s="8">
        <f t="shared" si="4"/>
        <v>233562.53000000003</v>
      </c>
      <c r="G24" s="8">
        <f t="shared" si="4"/>
        <v>7265</v>
      </c>
      <c r="H24" s="8">
        <f t="shared" si="4"/>
        <v>233562.528</v>
      </c>
    </row>
    <row r="25" spans="1:8" ht="12.75">
      <c r="A25" s="2" t="s">
        <v>3</v>
      </c>
      <c r="B25" s="6"/>
      <c r="C25" s="9"/>
      <c r="D25" s="9">
        <f>ROUND(D11/C24,6)</f>
        <v>58.012103</v>
      </c>
      <c r="E25" s="4">
        <f>ROUND(B9*25%/E24,6)</f>
        <v>153.558532</v>
      </c>
      <c r="F25" s="4"/>
      <c r="G25" s="4">
        <f>ROUND(B9*25%/G24,6)</f>
        <v>32.149006</v>
      </c>
      <c r="H25" s="4"/>
    </row>
    <row r="26" spans="1:8" ht="14.25" customHeight="1">
      <c r="A26" s="33" t="s">
        <v>24</v>
      </c>
      <c r="E26" s="7"/>
      <c r="F26" s="7"/>
      <c r="H26" s="7"/>
    </row>
    <row r="27" spans="1:8" ht="14.25" customHeight="1">
      <c r="A27" s="1" t="s">
        <v>25</v>
      </c>
      <c r="E27" s="7"/>
      <c r="F27" s="7"/>
      <c r="H27" s="7"/>
    </row>
    <row r="28" spans="5:8" ht="14.25" customHeight="1">
      <c r="E28" s="7"/>
      <c r="F28" s="7"/>
      <c r="H28" s="7"/>
    </row>
    <row r="29" spans="1:8" ht="15.75" customHeight="1">
      <c r="A29" s="31"/>
      <c r="B29" s="31"/>
      <c r="C29" s="31"/>
      <c r="D29" s="31"/>
      <c r="E29" s="31"/>
      <c r="F29" s="31"/>
      <c r="G29" s="31"/>
      <c r="H29" s="31"/>
    </row>
    <row r="30" spans="1:8" ht="15.75" customHeight="1">
      <c r="A30" s="74" t="s">
        <v>45</v>
      </c>
      <c r="B30" s="74"/>
      <c r="C30" s="74"/>
      <c r="D30" s="74"/>
      <c r="E30" s="74"/>
      <c r="F30" s="74"/>
      <c r="G30" s="74"/>
      <c r="H30" s="34"/>
    </row>
    <row r="31" spans="1:8" ht="12.75">
      <c r="A31" s="75"/>
      <c r="B31" s="75"/>
      <c r="C31" s="75"/>
      <c r="D31" s="75"/>
      <c r="E31" s="75"/>
      <c r="F31" s="75"/>
      <c r="G31" s="75"/>
      <c r="H31" s="34"/>
    </row>
    <row r="32" spans="1:8" ht="12.75">
      <c r="A32" s="69" t="s">
        <v>26</v>
      </c>
      <c r="B32" s="70" t="s">
        <v>27</v>
      </c>
      <c r="C32" s="71"/>
      <c r="D32" s="71"/>
      <c r="E32" s="72"/>
      <c r="F32" s="73" t="s">
        <v>28</v>
      </c>
      <c r="G32" s="73"/>
      <c r="H32" s="35"/>
    </row>
    <row r="33" spans="1:8" ht="114.75">
      <c r="A33" s="69"/>
      <c r="B33" s="36" t="s">
        <v>29</v>
      </c>
      <c r="C33" s="36" t="s">
        <v>30</v>
      </c>
      <c r="D33" s="36" t="s">
        <v>31</v>
      </c>
      <c r="E33" s="37" t="s">
        <v>32</v>
      </c>
      <c r="F33" s="38" t="s">
        <v>33</v>
      </c>
      <c r="G33" s="36" t="s">
        <v>34</v>
      </c>
      <c r="H33" s="39" t="s">
        <v>35</v>
      </c>
    </row>
    <row r="34" spans="1:8" ht="15">
      <c r="A34" s="35" t="s">
        <v>36</v>
      </c>
      <c r="B34" s="40">
        <v>1091.6</v>
      </c>
      <c r="C34" s="35">
        <v>24</v>
      </c>
      <c r="D34" s="40">
        <v>131.58</v>
      </c>
      <c r="E34" s="41">
        <f>B34+C34+D34</f>
        <v>1247.1799999999998</v>
      </c>
      <c r="F34" s="35">
        <v>157</v>
      </c>
      <c r="G34" s="35">
        <v>1235.5</v>
      </c>
      <c r="H34" s="42">
        <f>F34+G34</f>
        <v>1392.5</v>
      </c>
    </row>
    <row r="35" spans="1:8" ht="15">
      <c r="A35" s="35" t="s">
        <v>37</v>
      </c>
      <c r="B35" s="40">
        <v>443.4</v>
      </c>
      <c r="C35" s="35">
        <v>24</v>
      </c>
      <c r="D35" s="40">
        <v>108.3</v>
      </c>
      <c r="E35" s="41">
        <f aca="true" t="shared" si="5" ref="E35:E45">B35+C35+D35</f>
        <v>575.6999999999999</v>
      </c>
      <c r="F35" s="35">
        <v>103</v>
      </c>
      <c r="G35" s="35">
        <v>517</v>
      </c>
      <c r="H35" s="42">
        <f aca="true" t="shared" si="6" ref="H35:H46">F35+G35</f>
        <v>620</v>
      </c>
    </row>
    <row r="36" spans="1:8" ht="15">
      <c r="A36" s="35" t="s">
        <v>10</v>
      </c>
      <c r="B36" s="40">
        <v>380.8</v>
      </c>
      <c r="C36" s="35">
        <v>24</v>
      </c>
      <c r="D36" s="40">
        <v>59.74</v>
      </c>
      <c r="E36" s="41">
        <f t="shared" si="5"/>
        <v>464.54</v>
      </c>
      <c r="F36" s="35">
        <v>93</v>
      </c>
      <c r="G36" s="35">
        <v>368</v>
      </c>
      <c r="H36" s="42">
        <f t="shared" si="6"/>
        <v>461</v>
      </c>
    </row>
    <row r="37" spans="1:8" ht="15">
      <c r="A37" s="35" t="s">
        <v>11</v>
      </c>
      <c r="B37" s="40">
        <v>215.88</v>
      </c>
      <c r="C37" s="35">
        <v>24</v>
      </c>
      <c r="D37" s="40">
        <v>86.58</v>
      </c>
      <c r="E37" s="41">
        <f t="shared" si="5"/>
        <v>326.46</v>
      </c>
      <c r="F37" s="35">
        <v>115</v>
      </c>
      <c r="G37" s="35">
        <v>550.5</v>
      </c>
      <c r="H37" s="42">
        <f t="shared" si="6"/>
        <v>665.5</v>
      </c>
    </row>
    <row r="38" spans="1:8" ht="15">
      <c r="A38" s="35" t="s">
        <v>13</v>
      </c>
      <c r="B38" s="40">
        <v>546</v>
      </c>
      <c r="C38" s="35">
        <v>24</v>
      </c>
      <c r="D38" s="40">
        <v>142.29</v>
      </c>
      <c r="E38" s="41">
        <f t="shared" si="5"/>
        <v>712.29</v>
      </c>
      <c r="F38" s="35">
        <v>159</v>
      </c>
      <c r="G38" s="35">
        <v>1039.5</v>
      </c>
      <c r="H38" s="42">
        <f t="shared" si="6"/>
        <v>1198.5</v>
      </c>
    </row>
    <row r="39" spans="1:8" ht="15">
      <c r="A39" s="35" t="s">
        <v>6</v>
      </c>
      <c r="B39" s="40">
        <v>348</v>
      </c>
      <c r="C39" s="35">
        <v>20</v>
      </c>
      <c r="D39" s="40">
        <v>64.28</v>
      </c>
      <c r="E39" s="41">
        <f t="shared" si="5"/>
        <v>432.28</v>
      </c>
      <c r="F39" s="35">
        <v>119</v>
      </c>
      <c r="G39" s="35">
        <v>659.5</v>
      </c>
      <c r="H39" s="42">
        <f t="shared" si="6"/>
        <v>778.5</v>
      </c>
    </row>
    <row r="40" spans="1:8" ht="15">
      <c r="A40" s="35" t="s">
        <v>38</v>
      </c>
      <c r="B40" s="40">
        <v>868.72</v>
      </c>
      <c r="C40" s="35">
        <v>24</v>
      </c>
      <c r="D40" s="40">
        <v>164.01</v>
      </c>
      <c r="E40" s="41">
        <f t="shared" si="5"/>
        <v>1056.73</v>
      </c>
      <c r="F40" s="35">
        <v>143</v>
      </c>
      <c r="G40" s="35">
        <v>340</v>
      </c>
      <c r="H40" s="42">
        <f t="shared" si="6"/>
        <v>483</v>
      </c>
    </row>
    <row r="41" spans="1:8" ht="15">
      <c r="A41" s="35" t="s">
        <v>39</v>
      </c>
      <c r="B41" s="40">
        <v>654.2</v>
      </c>
      <c r="C41" s="35">
        <v>24</v>
      </c>
      <c r="D41" s="40">
        <v>67.57</v>
      </c>
      <c r="E41" s="41">
        <f t="shared" si="5"/>
        <v>745.77</v>
      </c>
      <c r="F41" s="35">
        <v>138</v>
      </c>
      <c r="G41" s="35">
        <v>680</v>
      </c>
      <c r="H41" s="42">
        <f t="shared" si="6"/>
        <v>818</v>
      </c>
    </row>
    <row r="42" spans="1:8" ht="15">
      <c r="A42" s="35" t="s">
        <v>14</v>
      </c>
      <c r="B42" s="40">
        <v>303.64</v>
      </c>
      <c r="C42" s="35">
        <v>24</v>
      </c>
      <c r="D42" s="40">
        <v>68.59</v>
      </c>
      <c r="E42" s="41">
        <f t="shared" si="5"/>
        <v>396.23</v>
      </c>
      <c r="F42" s="35">
        <v>118</v>
      </c>
      <c r="G42" s="35">
        <v>364</v>
      </c>
      <c r="H42" s="42">
        <f t="shared" si="6"/>
        <v>482</v>
      </c>
    </row>
    <row r="43" spans="1:8" ht="15">
      <c r="A43" s="35" t="s">
        <v>40</v>
      </c>
      <c r="B43" s="40">
        <v>115.52</v>
      </c>
      <c r="C43" s="35">
        <v>24</v>
      </c>
      <c r="D43" s="40">
        <v>94.3</v>
      </c>
      <c r="E43" s="41">
        <f t="shared" si="5"/>
        <v>233.82</v>
      </c>
      <c r="F43" s="35">
        <v>133</v>
      </c>
      <c r="G43" s="35">
        <v>675</v>
      </c>
      <c r="H43" s="42">
        <f t="shared" si="6"/>
        <v>808</v>
      </c>
    </row>
    <row r="44" spans="1:8" ht="15">
      <c r="A44" s="35" t="s">
        <v>41</v>
      </c>
      <c r="B44" s="40">
        <v>261.2</v>
      </c>
      <c r="C44" s="35">
        <v>10</v>
      </c>
      <c r="D44" s="40">
        <v>66</v>
      </c>
      <c r="E44" s="41">
        <f t="shared" si="5"/>
        <v>337.2</v>
      </c>
      <c r="F44" s="35">
        <v>99</v>
      </c>
      <c r="G44" s="35">
        <v>356</v>
      </c>
      <c r="H44" s="42">
        <f t="shared" si="6"/>
        <v>455</v>
      </c>
    </row>
    <row r="45" spans="1:8" ht="15">
      <c r="A45" s="35" t="s">
        <v>42</v>
      </c>
      <c r="B45" s="40">
        <v>885</v>
      </c>
      <c r="C45" s="35">
        <v>17</v>
      </c>
      <c r="D45" s="40">
        <v>622</v>
      </c>
      <c r="E45" s="41">
        <f t="shared" si="5"/>
        <v>1524</v>
      </c>
      <c r="F45" s="35">
        <v>144</v>
      </c>
      <c r="G45" s="35">
        <v>480</v>
      </c>
      <c r="H45" s="42">
        <f t="shared" si="6"/>
        <v>624</v>
      </c>
    </row>
    <row r="46" spans="1:8" ht="15">
      <c r="A46" s="43" t="s">
        <v>43</v>
      </c>
      <c r="B46" s="44">
        <f aca="true" t="shared" si="7" ref="B46:G46">SUM(B34:B45)</f>
        <v>6113.96</v>
      </c>
      <c r="C46" s="44">
        <f t="shared" si="7"/>
        <v>263</v>
      </c>
      <c r="D46" s="44">
        <f t="shared" si="7"/>
        <v>1675.2399999999998</v>
      </c>
      <c r="E46" s="44">
        <f t="shared" si="7"/>
        <v>8052.2</v>
      </c>
      <c r="F46" s="44">
        <f t="shared" si="7"/>
        <v>1521</v>
      </c>
      <c r="G46" s="44">
        <f t="shared" si="7"/>
        <v>7265</v>
      </c>
      <c r="H46" s="42">
        <f t="shared" si="6"/>
        <v>8786</v>
      </c>
    </row>
    <row r="47" spans="1:8" ht="12.75">
      <c r="A47" s="3"/>
      <c r="B47" s="3"/>
      <c r="C47" s="3"/>
      <c r="D47" s="3"/>
      <c r="E47" s="1"/>
      <c r="F47" s="1"/>
      <c r="G47" s="1"/>
      <c r="H47" s="1"/>
    </row>
    <row r="48" spans="1:8" ht="12.75">
      <c r="A48" s="1" t="s">
        <v>46</v>
      </c>
      <c r="B48" s="1" t="s">
        <v>47</v>
      </c>
      <c r="C48" s="45"/>
      <c r="D48" s="1"/>
      <c r="E48" s="1"/>
      <c r="F48" s="1"/>
      <c r="G48" s="1"/>
      <c r="H48" s="1"/>
    </row>
    <row r="49" spans="1:8" ht="12.75">
      <c r="A49" s="1" t="s">
        <v>48</v>
      </c>
      <c r="B49" s="1" t="s">
        <v>49</v>
      </c>
      <c r="C49" s="1"/>
      <c r="D49" s="1"/>
      <c r="E49" s="1"/>
      <c r="F49" s="1"/>
      <c r="H49" s="1"/>
    </row>
    <row r="50" spans="2:8" ht="12.75">
      <c r="B50" s="1"/>
      <c r="C50" s="45"/>
      <c r="D50" s="1"/>
      <c r="E50" s="1"/>
      <c r="F50" s="1"/>
      <c r="H50" s="1"/>
    </row>
    <row r="51" spans="2:6" ht="12.75">
      <c r="B51" s="1"/>
      <c r="C51" s="1"/>
      <c r="D51" s="1"/>
      <c r="E51" s="1"/>
      <c r="F51" s="1"/>
    </row>
    <row r="52" spans="1:8" ht="12.75">
      <c r="A52" s="1" t="s">
        <v>50</v>
      </c>
      <c r="B52" s="1"/>
      <c r="C52" s="3" t="s">
        <v>51</v>
      </c>
      <c r="D52" s="1"/>
      <c r="E52" s="1"/>
      <c r="F52" s="1" t="s">
        <v>52</v>
      </c>
      <c r="G52" s="1"/>
      <c r="H52" s="1"/>
    </row>
    <row r="53" spans="1:8" ht="12.75">
      <c r="A53" s="1" t="s">
        <v>53</v>
      </c>
      <c r="B53" s="1"/>
      <c r="C53" s="3" t="s">
        <v>54</v>
      </c>
      <c r="D53" s="1"/>
      <c r="E53" s="1"/>
      <c r="F53" s="1" t="s">
        <v>55</v>
      </c>
      <c r="G53" s="1"/>
      <c r="H53" s="1"/>
    </row>
    <row r="54" spans="1:5" ht="12.75">
      <c r="A54" s="3"/>
      <c r="B54" s="3"/>
      <c r="C54" s="3"/>
      <c r="D54" s="45"/>
      <c r="E54" s="45"/>
    </row>
    <row r="55" spans="1:8" ht="12.75">
      <c r="A55" s="3"/>
      <c r="B55" s="3"/>
      <c r="C55" s="3"/>
      <c r="D55" s="3"/>
      <c r="E55" s="1"/>
      <c r="F55" s="1"/>
      <c r="G55" s="45">
        <v>43215</v>
      </c>
      <c r="H55" s="1"/>
    </row>
  </sheetData>
  <sheetProtection/>
  <mergeCells count="16">
    <mergeCell ref="A32:A33"/>
    <mergeCell ref="B32:E32"/>
    <mergeCell ref="F32:G32"/>
    <mergeCell ref="A30:G31"/>
    <mergeCell ref="E10:F10"/>
    <mergeCell ref="G10:H10"/>
    <mergeCell ref="E11:F11"/>
    <mergeCell ref="G11:H11"/>
    <mergeCell ref="A3:H4"/>
    <mergeCell ref="A5:H5"/>
    <mergeCell ref="A6:A9"/>
    <mergeCell ref="C6:D6"/>
    <mergeCell ref="C7:D7"/>
    <mergeCell ref="B6:B7"/>
    <mergeCell ref="E6:H6"/>
    <mergeCell ref="E7:H7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2018-05-03T12:08:35Z</cp:lastPrinted>
  <dcterms:created xsi:type="dcterms:W3CDTF">2003-01-21T08:22:40Z</dcterms:created>
  <dcterms:modified xsi:type="dcterms:W3CDTF">2018-05-16T09:15:08Z</dcterms:modified>
  <cp:category/>
  <cp:version/>
  <cp:contentType/>
  <cp:contentStatus/>
</cp:coreProperties>
</file>